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525" windowWidth="27495" windowHeight="14760" activeTab="0"/>
  </bookViews>
  <sheets>
    <sheet name="Sheet1" sheetId="1" r:id="rId1"/>
    <sheet name="Sheet2" sheetId="2" r:id="rId2"/>
    <sheet name="Sheet3" sheetId="3" r:id="rId3"/>
    <sheet name="DV-IDENTITY-0" sheetId="4" state="hidden" r:id="rId4"/>
  </sheets>
  <definedNames/>
  <calcPr calcId="145621"/>
</workbook>
</file>

<file path=xl/sharedStrings.xml><?xml version="1.0" encoding="utf-8"?>
<sst xmlns="http://schemas.openxmlformats.org/spreadsheetml/2006/main" count="25" uniqueCount="25">
  <si>
    <t>Name:</t>
  </si>
  <si>
    <t>Last</t>
  </si>
  <si>
    <t>First</t>
  </si>
  <si>
    <t>Address:</t>
  </si>
  <si>
    <t>City:</t>
  </si>
  <si>
    <t>State:</t>
  </si>
  <si>
    <t>Zip Code:</t>
  </si>
  <si>
    <t>Shirt Size (S,M,L,XL)</t>
  </si>
  <si>
    <t>Phone:</t>
  </si>
  <si>
    <t>Cell Phone:</t>
  </si>
  <si>
    <t>Percentage:</t>
  </si>
  <si>
    <t>Shop:</t>
  </si>
  <si>
    <t>Please initial all the boxes that apply:</t>
  </si>
  <si>
    <t>I am current with all of my Monthly Progress Reports &amp; I am not currently under disciplinary proceedures</t>
  </si>
  <si>
    <t>I have paid my $10 registration fee (If paying with check please make payable to "Greater Portland Roofers &amp; Waterproofers Apprenticeship Trust Fund")</t>
  </si>
  <si>
    <t>I am current on my union dues</t>
  </si>
  <si>
    <t>Check the boxes that apply</t>
  </si>
  <si>
    <t>I wish to participate in the Steep Roofing portion of the Competition</t>
  </si>
  <si>
    <t>I wish to participate in the Single-ply Roofing portion of the Competition</t>
  </si>
  <si>
    <t>I wish to participate in the Built-up Roofing portion of the Competition</t>
  </si>
  <si>
    <t>I wish to participate in all phases of the Competition</t>
  </si>
  <si>
    <t>AAAAAHP5fyY=</t>
  </si>
  <si>
    <t>Please submit this application with check or money order no later than April 25,2012 to OR &amp; SW WA Roofers &amp; Waterproofers Apprenticeship Trust Fund 5032 SE 26th Av., Portland, OR 97202</t>
  </si>
  <si>
    <t>Due to the "ever-present" risk of some of the events, we are asking parents to refrain from bringing children under the age of 13 to the competition. Personal Protective Equipment (i.e. safety glasses will be required to participate at the events)</t>
  </si>
  <si>
    <t xml:space="preserve">REGISTRATION FORM FOR WEST COAST APPRENTICE COMPETITION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</si>
</sst>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color rgb="FF000000"/>
      <name val="Arial"/>
      <family val="2"/>
    </font>
    <font>
      <sz val="10"/>
      <name val="Arial"/>
      <family val="2"/>
    </font>
    <font>
      <b/>
      <sz val="14"/>
      <color rgb="FF000000"/>
      <name val="Arial"/>
      <family val="2"/>
    </font>
    <font>
      <i/>
      <sz val="12"/>
      <color rgb="FF000000"/>
      <name val="Arial"/>
      <family val="2"/>
    </font>
    <font>
      <i/>
      <sz val="10"/>
      <color rgb="FFFF0000"/>
      <name val="Arial"/>
      <family val="2"/>
    </font>
    <font>
      <b/>
      <i/>
      <sz val="12"/>
      <color rgb="FF000000"/>
      <name val="Arial"/>
      <family val="2"/>
    </font>
    <font>
      <sz val="12"/>
      <color rgb="FF000000"/>
      <name val="Arial"/>
      <family val="2"/>
    </font>
    <font>
      <b/>
      <sz val="10"/>
      <color rgb="FF000000"/>
      <name val="Arial"/>
      <family val="2"/>
    </font>
    <font>
      <i/>
      <sz val="11"/>
      <color rgb="FF000000"/>
      <name val="Arial"/>
      <family val="2"/>
    </font>
    <font>
      <b/>
      <sz val="12"/>
      <color rgb="FF000000"/>
      <name val="Arial"/>
      <family val="2"/>
    </font>
    <font>
      <b/>
      <i/>
      <sz val="10"/>
      <color rgb="FF000000"/>
      <name val="Arial"/>
      <family val="2"/>
    </font>
  </fonts>
  <fills count="2">
    <fill>
      <patternFill/>
    </fill>
    <fill>
      <patternFill patternType="gray125"/>
    </fill>
  </fills>
  <borders count="22">
    <border>
      <left/>
      <right/>
      <top/>
      <bottom/>
      <diagonal/>
    </border>
    <border>
      <left/>
      <right/>
      <top/>
      <bottom style="thick"/>
    </border>
    <border>
      <left style="medium"/>
      <right style="medium"/>
      <top style="medium"/>
      <bottom style="medium"/>
    </border>
    <border>
      <left style="thick"/>
      <right style="medium"/>
      <top style="medium"/>
      <bottom style="medium"/>
    </border>
    <border>
      <left style="medium"/>
      <right style="thick"/>
      <top style="medium"/>
      <bottom style="medium"/>
    </border>
    <border>
      <left style="thick"/>
      <right style="thick"/>
      <top style="thick"/>
      <bottom style="thick"/>
    </border>
    <border>
      <left style="thick"/>
      <right/>
      <top/>
      <bottom style="thick"/>
    </border>
    <border>
      <left style="medium"/>
      <right style="medium"/>
      <top style="thick"/>
      <bottom style="medium"/>
    </border>
    <border>
      <left style="thick"/>
      <right/>
      <top/>
      <bottom/>
    </border>
    <border>
      <left/>
      <right/>
      <top style="thick"/>
      <bottom/>
    </border>
    <border>
      <left/>
      <right style="thick"/>
      <top/>
      <bottom/>
    </border>
    <border>
      <left/>
      <right/>
      <top style="thick"/>
      <bottom style="thick"/>
    </border>
    <border>
      <left/>
      <right/>
      <top style="medium"/>
      <bottom/>
    </border>
    <border>
      <left style="thick"/>
      <right/>
      <top style="thick"/>
      <bottom style="thick"/>
    </border>
    <border>
      <left/>
      <right style="thick"/>
      <top style="thick"/>
      <bottom style="thick"/>
    </border>
    <border>
      <left style="thick"/>
      <right style="medium"/>
      <top style="thick"/>
      <bottom/>
    </border>
    <border>
      <left style="thick"/>
      <right style="medium"/>
      <top/>
      <bottom style="medium"/>
    </border>
    <border>
      <left style="medium"/>
      <right/>
      <top style="thick"/>
      <bottom style="medium"/>
    </border>
    <border>
      <left/>
      <right style="thick"/>
      <top style="thick"/>
      <bottom style="medium"/>
    </border>
    <border>
      <left style="medium"/>
      <right/>
      <top style="medium"/>
      <bottom style="medium"/>
    </border>
    <border>
      <left/>
      <right style="thick"/>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Alignment="1">
      <alignment wrapText="1"/>
    </xf>
    <xf numFmtId="0" fontId="2" fillId="0" borderId="0" xfId="0" applyFont="1"/>
    <xf numFmtId="0" fontId="0" fillId="0" borderId="1" xfId="0" applyFont="1" applyBorder="1"/>
    <xf numFmtId="0" fontId="5" fillId="0" borderId="2" xfId="0" applyFont="1" applyBorder="1"/>
    <xf numFmtId="0" fontId="5" fillId="0" borderId="3" xfId="0" applyFont="1" applyBorder="1"/>
    <xf numFmtId="0" fontId="6" fillId="0" borderId="0" xfId="0" applyFont="1"/>
    <xf numFmtId="0" fontId="0" fillId="0" borderId="0" xfId="0" applyFont="1"/>
    <xf numFmtId="0" fontId="5" fillId="0" borderId="4" xfId="0" applyFont="1" applyBorder="1"/>
    <xf numFmtId="0" fontId="0" fillId="0" borderId="5" xfId="0" applyFont="1" applyBorder="1"/>
    <xf numFmtId="0" fontId="0" fillId="0" borderId="6" xfId="0" applyFont="1" applyBorder="1"/>
    <xf numFmtId="0" fontId="5" fillId="0" borderId="7" xfId="0" applyFont="1" applyBorder="1" applyAlignment="1">
      <alignment horizontal="center"/>
    </xf>
    <xf numFmtId="0" fontId="0" fillId="0" borderId="8" xfId="0" applyFont="1" applyBorder="1"/>
    <xf numFmtId="0" fontId="9" fillId="0" borderId="0" xfId="0" applyFont="1"/>
    <xf numFmtId="0" fontId="0" fillId="0" borderId="9" xfId="0" applyFont="1" applyBorder="1"/>
    <xf numFmtId="0" fontId="5" fillId="0" borderId="4" xfId="0" applyFont="1" applyBorder="1" applyAlignment="1">
      <alignment horizontal="center"/>
    </xf>
    <xf numFmtId="0" fontId="0" fillId="0" borderId="10" xfId="0" applyFont="1" applyBorder="1"/>
    <xf numFmtId="0" fontId="9" fillId="0" borderId="1" xfId="0" applyFont="1" applyBorder="1" applyAlignment="1">
      <alignment horizontal="center"/>
    </xf>
    <xf numFmtId="0" fontId="10" fillId="0" borderId="2" xfId="0" applyFont="1" applyBorder="1" applyAlignment="1">
      <alignment wrapText="1"/>
    </xf>
    <xf numFmtId="0" fontId="0" fillId="0" borderId="11" xfId="0" applyFont="1" applyBorder="1"/>
    <xf numFmtId="0" fontId="0" fillId="0" borderId="9" xfId="0" applyFont="1" applyBorder="1"/>
    <xf numFmtId="0" fontId="3" fillId="0" borderId="0" xfId="0" applyFont="1" applyBorder="1" applyAlignment="1">
      <alignment horizontal="center"/>
    </xf>
    <xf numFmtId="0" fontId="0" fillId="0" borderId="0" xfId="0" applyFont="1" applyBorder="1"/>
    <xf numFmtId="0" fontId="0" fillId="0" borderId="1" xfId="0" applyFont="1" applyBorder="1"/>
    <xf numFmtId="0" fontId="0" fillId="0" borderId="0" xfId="0" applyFont="1" applyBorder="1"/>
    <xf numFmtId="0" fontId="0" fillId="0" borderId="12" xfId="0" applyFont="1" applyBorder="1"/>
    <xf numFmtId="0" fontId="9" fillId="0" borderId="0" xfId="0" applyFont="1"/>
    <xf numFmtId="0" fontId="3" fillId="0" borderId="8"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7" fillId="0" borderId="13" xfId="0" applyFont="1" applyBorder="1" applyAlignment="1">
      <alignment horizontal="center" wrapText="1"/>
    </xf>
    <xf numFmtId="0" fontId="7" fillId="0" borderId="11" xfId="0" applyFont="1" applyBorder="1" applyAlignment="1">
      <alignment horizontal="center" wrapText="1"/>
    </xf>
    <xf numFmtId="0" fontId="7" fillId="0" borderId="14" xfId="0" applyFont="1" applyBorder="1" applyAlignment="1">
      <alignment horizontal="center" wrapText="1"/>
    </xf>
    <xf numFmtId="0" fontId="8" fillId="0" borderId="8" xfId="0" applyFont="1" applyBorder="1" applyAlignment="1">
      <alignment horizontal="center"/>
    </xf>
    <xf numFmtId="0" fontId="8" fillId="0" borderId="8" xfId="0" applyFont="1" applyBorder="1" applyAlignment="1">
      <alignment horizontal="center" wrapText="1"/>
    </xf>
    <xf numFmtId="0" fontId="8" fillId="0" borderId="0" xfId="0" applyFont="1" applyAlignment="1">
      <alignment horizontal="center" wrapText="1"/>
    </xf>
    <xf numFmtId="0" fontId="5" fillId="0" borderId="13" xfId="0" applyFont="1" applyBorder="1" applyAlignment="1">
      <alignment horizontal="center"/>
    </xf>
    <xf numFmtId="0" fontId="5" fillId="0" borderId="11"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571500</xdr:colOff>
      <xdr:row>0</xdr:row>
      <xdr:rowOff>104775</xdr:rowOff>
    </xdr:from>
    <xdr:ext cx="1524000" cy="1609725"/>
    <xdr:pic>
      <xdr:nvPicPr>
        <xdr:cNvPr id="2" name="image00.png"/>
        <xdr:cNvPicPr preferRelativeResize="0">
          <a:picLocks noChangeAspect="1"/>
        </xdr:cNvPicPr>
      </xdr:nvPicPr>
      <xdr:blipFill>
        <a:blip r:embed="rId1"/>
        <a:stretch>
          <a:fillRect/>
        </a:stretch>
      </xdr:blipFill>
      <xdr:spPr>
        <a:xfrm>
          <a:off x="6867525" y="104775"/>
          <a:ext cx="1524000" cy="1609725"/>
        </a:xfrm>
        <a:prstGeom prst="rect">
          <a:avLst/>
        </a:prstGeom>
        <a:noFill/>
        <a:ln>
          <a:noFill/>
        </a:ln>
      </xdr:spPr>
    </xdr:pic>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workbookViewId="0" topLeftCell="A1">
      <selection activeCell="O14" sqref="O14"/>
    </sheetView>
  </sheetViews>
  <sheetFormatPr defaultColWidth="8.7109375" defaultRowHeight="12.75" customHeight="1"/>
  <cols>
    <col min="1" max="1" width="6.7109375" style="0" customWidth="1"/>
    <col min="2" max="2" width="15.7109375" style="0" customWidth="1"/>
    <col min="3" max="3" width="25.7109375" style="0" customWidth="1"/>
    <col min="4" max="4" width="14.7109375" style="0" customWidth="1"/>
    <col min="5" max="5" width="31.57421875" style="0" customWidth="1"/>
    <col min="6" max="6" width="12.7109375" style="0" customWidth="1"/>
  </cols>
  <sheetData>
    <row r="1" spans="1:9" ht="15" customHeight="1">
      <c r="A1" s="6"/>
      <c r="B1" s="6"/>
      <c r="C1" s="6"/>
      <c r="D1" s="6"/>
      <c r="E1" s="6"/>
      <c r="F1" s="6"/>
      <c r="G1" s="6"/>
      <c r="H1" s="6"/>
      <c r="I1" s="6"/>
    </row>
    <row r="2" spans="1:9" ht="18" customHeight="1">
      <c r="A2" s="6"/>
      <c r="B2" s="25" t="s">
        <v>24</v>
      </c>
      <c r="C2" s="12"/>
      <c r="D2" s="12"/>
      <c r="E2" s="12"/>
      <c r="F2" s="12"/>
      <c r="G2" s="12"/>
      <c r="H2" s="12"/>
      <c r="I2" s="12"/>
    </row>
    <row r="3" spans="1:9" ht="10.5" customHeight="1">
      <c r="A3" s="6"/>
      <c r="B3" s="16"/>
      <c r="C3" s="16"/>
      <c r="D3" s="16"/>
      <c r="E3" s="16"/>
      <c r="F3" s="1"/>
      <c r="G3" s="1"/>
      <c r="H3" s="6"/>
      <c r="I3" s="6"/>
    </row>
    <row r="4" spans="1:9" ht="27.75" customHeight="1">
      <c r="A4" s="15"/>
      <c r="B4" s="42" t="s">
        <v>0</v>
      </c>
      <c r="C4" s="10" t="s">
        <v>1</v>
      </c>
      <c r="D4" s="44" t="s">
        <v>2</v>
      </c>
      <c r="E4" s="45"/>
      <c r="F4" s="11"/>
      <c r="G4" s="6"/>
      <c r="H4" s="6"/>
      <c r="I4" s="6"/>
    </row>
    <row r="5" spans="1:9" ht="27.75" customHeight="1">
      <c r="A5" s="6"/>
      <c r="B5" s="43"/>
      <c r="C5" s="3"/>
      <c r="D5" s="46"/>
      <c r="E5" s="47"/>
      <c r="F5" s="11"/>
      <c r="G5" s="6"/>
      <c r="H5" s="6"/>
      <c r="I5" s="6"/>
    </row>
    <row r="6" spans="1:9" ht="27.75" customHeight="1">
      <c r="A6" s="15"/>
      <c r="B6" s="4" t="s">
        <v>3</v>
      </c>
      <c r="C6" s="46"/>
      <c r="D6" s="48"/>
      <c r="E6" s="47"/>
      <c r="F6" s="9"/>
      <c r="G6" s="2"/>
      <c r="H6" s="2"/>
      <c r="I6" s="2"/>
    </row>
    <row r="7" spans="1:9" ht="27.75" customHeight="1">
      <c r="A7" s="15"/>
      <c r="B7" s="4" t="s">
        <v>4</v>
      </c>
      <c r="C7" s="3"/>
      <c r="D7" s="3" t="s">
        <v>5</v>
      </c>
      <c r="E7" s="7"/>
      <c r="F7" s="49" t="s">
        <v>23</v>
      </c>
      <c r="G7" s="50"/>
      <c r="H7" s="50"/>
      <c r="I7" s="51"/>
    </row>
    <row r="8" spans="1:9" ht="27.75" customHeight="1">
      <c r="A8" s="15"/>
      <c r="B8" s="4" t="s">
        <v>6</v>
      </c>
      <c r="C8" s="3"/>
      <c r="D8" s="17" t="s">
        <v>7</v>
      </c>
      <c r="E8" s="14"/>
      <c r="F8" s="52"/>
      <c r="G8" s="50"/>
      <c r="H8" s="50"/>
      <c r="I8" s="51"/>
    </row>
    <row r="9" spans="1:9" ht="27.75" customHeight="1">
      <c r="A9" s="15"/>
      <c r="B9" s="4" t="s">
        <v>8</v>
      </c>
      <c r="C9" s="3"/>
      <c r="D9" s="3" t="s">
        <v>9</v>
      </c>
      <c r="E9" s="7"/>
      <c r="F9" s="52"/>
      <c r="G9" s="50"/>
      <c r="H9" s="50"/>
      <c r="I9" s="51"/>
    </row>
    <row r="10" spans="1:9" ht="27.75" customHeight="1" thickBot="1" thickTop="1">
      <c r="A10" s="15"/>
      <c r="B10" s="4" t="s">
        <v>10</v>
      </c>
      <c r="C10" s="3"/>
      <c r="D10" s="3" t="s">
        <v>11</v>
      </c>
      <c r="E10" s="7"/>
      <c r="F10" s="52"/>
      <c r="G10" s="50"/>
      <c r="H10" s="50"/>
      <c r="I10" s="51"/>
    </row>
    <row r="11" spans="1:9" ht="9" customHeight="1" thickBot="1" thickTop="1">
      <c r="A11" s="6"/>
      <c r="B11" s="24"/>
      <c r="C11" s="24"/>
      <c r="D11" s="24"/>
      <c r="E11" s="24"/>
      <c r="F11" s="19"/>
      <c r="G11" s="19"/>
      <c r="H11" s="19"/>
      <c r="I11" s="13"/>
    </row>
    <row r="12" spans="1:9" ht="16.5" customHeight="1" thickBot="1" thickTop="1">
      <c r="A12" s="15"/>
      <c r="B12" s="39" t="s">
        <v>12</v>
      </c>
      <c r="C12" s="40"/>
      <c r="D12" s="40"/>
      <c r="E12" s="40"/>
      <c r="F12" s="40"/>
      <c r="G12" s="40"/>
      <c r="H12" s="40"/>
      <c r="I12" s="41"/>
    </row>
    <row r="13" spans="1:9" ht="6.75" customHeight="1" thickBot="1" thickTop="1">
      <c r="A13" s="6"/>
      <c r="B13" s="22"/>
      <c r="C13" s="23"/>
      <c r="D13" s="23"/>
      <c r="E13" s="23"/>
      <c r="F13" s="23"/>
      <c r="G13" s="23"/>
      <c r="H13" s="23"/>
      <c r="I13" s="6"/>
    </row>
    <row r="14" spans="1:9" ht="16.5" customHeight="1" thickBot="1" thickTop="1">
      <c r="A14" s="15"/>
      <c r="B14" s="8"/>
      <c r="C14" s="33" t="s">
        <v>13</v>
      </c>
      <c r="D14" s="27"/>
      <c r="E14" s="27"/>
      <c r="F14" s="27"/>
      <c r="G14" s="27"/>
      <c r="H14" s="27"/>
      <c r="I14" s="6"/>
    </row>
    <row r="15" spans="1:9" ht="11.25" customHeight="1">
      <c r="A15" s="6"/>
      <c r="B15" s="18"/>
      <c r="C15" s="6"/>
      <c r="D15" s="5"/>
      <c r="E15" s="5"/>
      <c r="F15" s="6"/>
      <c r="G15" s="6"/>
      <c r="H15" s="6"/>
      <c r="I15" s="6"/>
    </row>
    <row r="16" spans="1:9" ht="16.5" customHeight="1">
      <c r="A16" s="15"/>
      <c r="B16" s="8"/>
      <c r="C16" s="34" t="s">
        <v>14</v>
      </c>
      <c r="D16" s="35"/>
      <c r="E16" s="35"/>
      <c r="F16" s="35"/>
      <c r="G16" s="35"/>
      <c r="H16" s="35"/>
      <c r="I16" s="6"/>
    </row>
    <row r="17" spans="1:9" ht="13.5" customHeight="1">
      <c r="A17" s="6"/>
      <c r="B17" s="18"/>
      <c r="C17" s="35"/>
      <c r="D17" s="35"/>
      <c r="E17" s="35"/>
      <c r="F17" s="35"/>
      <c r="G17" s="35"/>
      <c r="H17" s="35"/>
      <c r="I17" s="6"/>
    </row>
    <row r="18" spans="1:9" ht="16.5" customHeight="1" thickBot="1" thickTop="1">
      <c r="A18" s="15"/>
      <c r="B18" s="8"/>
      <c r="C18" s="26" t="s">
        <v>15</v>
      </c>
      <c r="D18" s="27"/>
      <c r="E18" s="27"/>
      <c r="F18" s="27"/>
      <c r="G18" s="27"/>
      <c r="H18" s="27"/>
      <c r="I18" s="6"/>
    </row>
    <row r="19" spans="1:9" ht="10.5" customHeight="1" thickBot="1" thickTop="1">
      <c r="A19" s="6"/>
      <c r="B19" s="19"/>
      <c r="C19" s="20"/>
      <c r="D19" s="20"/>
      <c r="E19" s="20"/>
      <c r="F19" s="21"/>
      <c r="G19" s="21"/>
      <c r="H19" s="21"/>
      <c r="I19" s="6"/>
    </row>
    <row r="20" spans="1:9" ht="16.5" customHeight="1" thickBot="1" thickTop="1">
      <c r="A20" s="15"/>
      <c r="B20" s="36" t="s">
        <v>16</v>
      </c>
      <c r="C20" s="37"/>
      <c r="D20" s="37"/>
      <c r="E20" s="37"/>
      <c r="F20" s="37"/>
      <c r="G20" s="37"/>
      <c r="H20" s="37"/>
      <c r="I20" s="38"/>
    </row>
    <row r="21" spans="1:9" ht="14.25" customHeight="1" thickBot="1" thickTop="1">
      <c r="A21" s="6"/>
      <c r="B21" s="22"/>
      <c r="C21" s="23"/>
      <c r="D21" s="23"/>
      <c r="E21" s="23"/>
      <c r="F21" s="23"/>
      <c r="G21" s="23"/>
      <c r="H21" s="23"/>
      <c r="I21" s="6"/>
    </row>
    <row r="22" spans="1:9" ht="16.5" customHeight="1" thickBot="1" thickTop="1">
      <c r="A22" s="15"/>
      <c r="B22" s="8"/>
      <c r="C22" s="26" t="s">
        <v>17</v>
      </c>
      <c r="D22" s="27"/>
      <c r="E22" s="27"/>
      <c r="F22" s="27"/>
      <c r="G22" s="27"/>
      <c r="H22" s="27"/>
      <c r="I22" s="6"/>
    </row>
    <row r="23" spans="1:9" ht="10.5" customHeight="1">
      <c r="A23" s="6"/>
      <c r="B23" s="18"/>
      <c r="C23" s="6"/>
      <c r="D23" s="6"/>
      <c r="E23" s="6"/>
      <c r="F23" s="6"/>
      <c r="G23" s="6"/>
      <c r="H23" s="6"/>
      <c r="I23" s="6"/>
    </row>
    <row r="24" spans="1:9" ht="16.5" customHeight="1">
      <c r="A24" s="15"/>
      <c r="B24" s="8"/>
      <c r="C24" s="26" t="s">
        <v>18</v>
      </c>
      <c r="D24" s="27"/>
      <c r="E24" s="27"/>
      <c r="F24" s="27"/>
      <c r="G24" s="27"/>
      <c r="H24" s="27"/>
      <c r="I24" s="6"/>
    </row>
    <row r="25" spans="1:9" ht="11.25" customHeight="1">
      <c r="A25" s="6"/>
      <c r="B25" s="18"/>
      <c r="C25" s="6"/>
      <c r="D25" s="6"/>
      <c r="E25" s="6"/>
      <c r="F25" s="6"/>
      <c r="G25" s="6"/>
      <c r="H25" s="6"/>
      <c r="I25" s="6"/>
    </row>
    <row r="26" spans="1:9" ht="16.5" customHeight="1">
      <c r="A26" s="15"/>
      <c r="B26" s="8"/>
      <c r="C26" s="26" t="s">
        <v>19</v>
      </c>
      <c r="D26" s="27"/>
      <c r="E26" s="27"/>
      <c r="F26" s="27"/>
      <c r="G26" s="27"/>
      <c r="H26" s="27"/>
      <c r="I26" s="6"/>
    </row>
    <row r="27" spans="1:9" ht="9.75" customHeight="1">
      <c r="A27" s="6"/>
      <c r="B27" s="18"/>
      <c r="C27" s="6"/>
      <c r="D27" s="6"/>
      <c r="E27" s="6"/>
      <c r="F27" s="6"/>
      <c r="G27" s="6"/>
      <c r="H27" s="6"/>
      <c r="I27" s="6"/>
    </row>
    <row r="28" spans="1:9" ht="16.5" customHeight="1">
      <c r="A28" s="15"/>
      <c r="B28" s="8"/>
      <c r="C28" s="28" t="s">
        <v>20</v>
      </c>
      <c r="D28" s="29"/>
      <c r="E28" s="29"/>
      <c r="F28" s="29"/>
      <c r="G28" s="29"/>
      <c r="H28" s="29"/>
      <c r="I28" s="2"/>
    </row>
    <row r="29" spans="1:9" ht="13.5" customHeight="1">
      <c r="A29" s="6"/>
      <c r="B29" s="30" t="s">
        <v>22</v>
      </c>
      <c r="C29" s="31"/>
      <c r="D29" s="31"/>
      <c r="E29" s="31"/>
      <c r="F29" s="31"/>
      <c r="G29" s="31"/>
      <c r="H29" s="31"/>
      <c r="I29" s="32"/>
    </row>
    <row r="30" spans="1:9" ht="12.75">
      <c r="A30" s="6"/>
      <c r="B30" s="30"/>
      <c r="C30" s="31"/>
      <c r="D30" s="31"/>
      <c r="E30" s="31"/>
      <c r="F30" s="31"/>
      <c r="G30" s="31"/>
      <c r="H30" s="31"/>
      <c r="I30" s="32"/>
    </row>
  </sheetData>
  <mergeCells count="15">
    <mergeCell ref="B4:B5"/>
    <mergeCell ref="D4:E4"/>
    <mergeCell ref="D5:E5"/>
    <mergeCell ref="C6:E6"/>
    <mergeCell ref="F7:I10"/>
    <mergeCell ref="C14:H14"/>
    <mergeCell ref="C16:H17"/>
    <mergeCell ref="C18:H18"/>
    <mergeCell ref="B20:I20"/>
    <mergeCell ref="B12:I12"/>
    <mergeCell ref="C22:H22"/>
    <mergeCell ref="C24:H24"/>
    <mergeCell ref="C26:H26"/>
    <mergeCell ref="C28:H28"/>
    <mergeCell ref="B29:I3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topLeftCell="A1"/>
  </sheetViews>
  <sheetFormatPr defaultColWidth="8.7109375" defaultRowHeight="12.75" customHeight="1"/>
  <sheetData>
    <row r="1" spans="1:6" ht="12.75" customHeight="1">
      <c r="A1" s="6"/>
      <c r="B1" s="6"/>
      <c r="C1" s="6"/>
      <c r="D1" s="6"/>
      <c r="E1" s="6"/>
      <c r="F1" s="6"/>
    </row>
    <row r="2" spans="1:6" ht="12.75" customHeight="1">
      <c r="A2" s="6"/>
      <c r="B2" s="6"/>
      <c r="C2" s="6"/>
      <c r="D2" s="6"/>
      <c r="E2" s="6"/>
      <c r="F2" s="6"/>
    </row>
    <row r="3" spans="1:6" ht="12.75" customHeight="1">
      <c r="A3" s="6"/>
      <c r="B3" s="6"/>
      <c r="C3" s="6"/>
      <c r="D3" s="6"/>
      <c r="E3" s="6"/>
      <c r="F3" s="6"/>
    </row>
    <row r="4" spans="1:6" ht="12.75" customHeight="1">
      <c r="A4" s="6"/>
      <c r="B4" s="6"/>
      <c r="C4" s="6"/>
      <c r="D4" s="6"/>
      <c r="E4" s="6"/>
      <c r="F4" s="6"/>
    </row>
    <row r="5" spans="1:6" ht="12.75" customHeight="1">
      <c r="A5" s="6"/>
      <c r="B5" s="6"/>
      <c r="C5" s="6"/>
      <c r="D5" s="6"/>
      <c r="E5" s="6"/>
      <c r="F5" s="6"/>
    </row>
    <row r="6" spans="1:6" ht="12.75" customHeight="1">
      <c r="A6" s="6"/>
      <c r="B6" s="6"/>
      <c r="C6" s="6"/>
      <c r="D6" s="6"/>
      <c r="E6" s="6"/>
      <c r="F6" s="6"/>
    </row>
    <row r="7" spans="1:6" ht="12.75" customHeight="1">
      <c r="A7" s="6"/>
      <c r="B7" s="6"/>
      <c r="C7" s="6"/>
      <c r="D7" s="6"/>
      <c r="E7" s="6"/>
      <c r="F7" s="6"/>
    </row>
    <row r="8" spans="1:6" ht="12.75" customHeight="1">
      <c r="A8" s="6"/>
      <c r="B8" s="6"/>
      <c r="C8" s="6"/>
      <c r="D8" s="6"/>
      <c r="E8" s="6"/>
      <c r="F8" s="6"/>
    </row>
    <row r="9" spans="1:6" ht="12.75" customHeight="1">
      <c r="A9" s="6"/>
      <c r="B9" s="6"/>
      <c r="C9" s="6"/>
      <c r="D9" s="6"/>
      <c r="E9" s="6"/>
      <c r="F9" s="6"/>
    </row>
    <row r="10" spans="1:6" ht="12.75" customHeight="1">
      <c r="A10" s="6"/>
      <c r="B10" s="6"/>
      <c r="C10" s="6"/>
      <c r="D10" s="6"/>
      <c r="E10" s="6"/>
      <c r="F10" s="6"/>
    </row>
    <row r="11" spans="1:6" ht="12.75" customHeight="1">
      <c r="A11" s="6"/>
      <c r="B11" s="6"/>
      <c r="C11" s="6"/>
      <c r="D11" s="6"/>
      <c r="E11" s="6"/>
      <c r="F11" s="6"/>
    </row>
    <row r="12" spans="1:6" ht="12.75" customHeight="1">
      <c r="A12" s="6"/>
      <c r="B12" s="6"/>
      <c r="C12" s="6"/>
      <c r="D12" s="6"/>
      <c r="E12" s="6"/>
      <c r="F12" s="6"/>
    </row>
    <row r="13" spans="1:6" ht="12.75" customHeight="1">
      <c r="A13" s="6"/>
      <c r="B13" s="6"/>
      <c r="C13" s="6"/>
      <c r="D13" s="6"/>
      <c r="E13" s="6"/>
      <c r="F13" s="6"/>
    </row>
    <row r="14" spans="1:6" ht="12.75" customHeight="1">
      <c r="A14" s="6"/>
      <c r="B14" s="6"/>
      <c r="C14" s="6"/>
      <c r="D14" s="6"/>
      <c r="E14" s="6"/>
      <c r="F14" s="6"/>
    </row>
    <row r="15" spans="1:6" ht="12.75" customHeight="1">
      <c r="A15" s="6"/>
      <c r="B15" s="6"/>
      <c r="C15" s="6"/>
      <c r="D15" s="6"/>
      <c r="E15" s="6"/>
      <c r="F15" s="6"/>
    </row>
    <row r="16" spans="1:6" ht="12.75" customHeight="1">
      <c r="A16" s="6"/>
      <c r="B16" s="6"/>
      <c r="C16" s="6"/>
      <c r="D16" s="6"/>
      <c r="E16" s="6"/>
      <c r="F16" s="6"/>
    </row>
    <row r="17" spans="1:6" ht="12.75" customHeight="1">
      <c r="A17" s="6"/>
      <c r="B17" s="6"/>
      <c r="C17" s="6"/>
      <c r="D17" s="6"/>
      <c r="E17" s="6"/>
      <c r="F17" s="6"/>
    </row>
    <row r="18" spans="1:6" ht="12.75" customHeight="1">
      <c r="A18" s="6"/>
      <c r="B18" s="6"/>
      <c r="C18" s="6"/>
      <c r="D18" s="6"/>
      <c r="E18" s="6"/>
      <c r="F18" s="6"/>
    </row>
    <row r="19" spans="1:6" ht="12.75" customHeight="1">
      <c r="A19" s="6"/>
      <c r="B19" s="6"/>
      <c r="C19" s="6"/>
      <c r="D19" s="6"/>
      <c r="E19" s="6"/>
      <c r="F19" s="6"/>
    </row>
    <row r="20" spans="1:6" ht="12.75" customHeight="1">
      <c r="A20" s="6"/>
      <c r="B20" s="6"/>
      <c r="C20" s="6"/>
      <c r="D20" s="6"/>
      <c r="E20" s="6"/>
      <c r="F20" s="6"/>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topLeftCell="A1"/>
  </sheetViews>
  <sheetFormatPr defaultColWidth="8.7109375" defaultRowHeight="12.75" customHeight="1"/>
  <sheetData>
    <row r="1" spans="1:6" ht="12.75" customHeight="1">
      <c r="A1" s="6"/>
      <c r="B1" s="6"/>
      <c r="C1" s="6"/>
      <c r="D1" s="6"/>
      <c r="E1" s="6"/>
      <c r="F1" s="6"/>
    </row>
    <row r="2" spans="1:6" ht="12.75" customHeight="1">
      <c r="A2" s="6"/>
      <c r="B2" s="6"/>
      <c r="C2" s="6"/>
      <c r="D2" s="6"/>
      <c r="E2" s="6"/>
      <c r="F2" s="6"/>
    </row>
    <row r="3" spans="1:6" ht="12.75" customHeight="1">
      <c r="A3" s="6"/>
      <c r="B3" s="6"/>
      <c r="C3" s="6"/>
      <c r="D3" s="6"/>
      <c r="E3" s="6"/>
      <c r="F3" s="6"/>
    </row>
    <row r="4" spans="1:6" ht="12.75" customHeight="1">
      <c r="A4" s="6"/>
      <c r="B4" s="6"/>
      <c r="C4" s="6"/>
      <c r="D4" s="6"/>
      <c r="E4" s="6"/>
      <c r="F4" s="6"/>
    </row>
    <row r="5" spans="1:6" ht="12.75" customHeight="1">
      <c r="A5" s="6"/>
      <c r="B5" s="6"/>
      <c r="C5" s="6"/>
      <c r="D5" s="6"/>
      <c r="E5" s="6"/>
      <c r="F5" s="6"/>
    </row>
    <row r="6" spans="1:6" ht="12.75" customHeight="1">
      <c r="A6" s="6"/>
      <c r="B6" s="6"/>
      <c r="C6" s="6"/>
      <c r="D6" s="6"/>
      <c r="E6" s="6"/>
      <c r="F6" s="6"/>
    </row>
    <row r="7" spans="1:6" ht="12.75" customHeight="1">
      <c r="A7" s="6"/>
      <c r="B7" s="6"/>
      <c r="C7" s="6"/>
      <c r="D7" s="6"/>
      <c r="E7" s="6"/>
      <c r="F7" s="6"/>
    </row>
    <row r="8" spans="1:6" ht="12.75" customHeight="1">
      <c r="A8" s="6"/>
      <c r="B8" s="6"/>
      <c r="C8" s="6"/>
      <c r="D8" s="6"/>
      <c r="E8" s="6"/>
      <c r="F8" s="6"/>
    </row>
    <row r="9" spans="1:6" ht="12.75" customHeight="1">
      <c r="A9" s="6"/>
      <c r="B9" s="6"/>
      <c r="C9" s="6"/>
      <c r="D9" s="6"/>
      <c r="E9" s="6"/>
      <c r="F9" s="6"/>
    </row>
    <row r="10" spans="1:6" ht="12.75" customHeight="1">
      <c r="A10" s="6"/>
      <c r="B10" s="6"/>
      <c r="C10" s="6"/>
      <c r="D10" s="6"/>
      <c r="E10" s="6"/>
      <c r="F10" s="6"/>
    </row>
    <row r="11" spans="1:6" ht="12.75" customHeight="1">
      <c r="A11" s="6"/>
      <c r="B11" s="6"/>
      <c r="C11" s="6"/>
      <c r="D11" s="6"/>
      <c r="E11" s="6"/>
      <c r="F11" s="6"/>
    </row>
    <row r="12" spans="1:6" ht="12.75" customHeight="1">
      <c r="A12" s="6"/>
      <c r="B12" s="6"/>
      <c r="C12" s="6"/>
      <c r="D12" s="6"/>
      <c r="E12" s="6"/>
      <c r="F12" s="6"/>
    </row>
    <row r="13" spans="1:6" ht="12.75" customHeight="1">
      <c r="A13" s="6"/>
      <c r="B13" s="6"/>
      <c r="C13" s="6"/>
      <c r="D13" s="6"/>
      <c r="E13" s="6"/>
      <c r="F13" s="6"/>
    </row>
    <row r="14" spans="1:6" ht="12.75" customHeight="1">
      <c r="A14" s="6"/>
      <c r="B14" s="6"/>
      <c r="C14" s="6"/>
      <c r="D14" s="6"/>
      <c r="E14" s="6"/>
      <c r="F14" s="6"/>
    </row>
    <row r="15" spans="1:6" ht="12.75" customHeight="1">
      <c r="A15" s="6"/>
      <c r="B15" s="6"/>
      <c r="C15" s="6"/>
      <c r="D15" s="6"/>
      <c r="E15" s="6"/>
      <c r="F15" s="6"/>
    </row>
    <row r="16" spans="1:6" ht="12.75" customHeight="1">
      <c r="A16" s="6"/>
      <c r="B16" s="6"/>
      <c r="C16" s="6"/>
      <c r="D16" s="6"/>
      <c r="E16" s="6"/>
      <c r="F16" s="6"/>
    </row>
    <row r="17" spans="1:6" ht="12.75" customHeight="1">
      <c r="A17" s="6"/>
      <c r="B17" s="6"/>
      <c r="C17" s="6"/>
      <c r="D17" s="6"/>
      <c r="E17" s="6"/>
      <c r="F17" s="6"/>
    </row>
    <row r="18" spans="1:6" ht="12.75" customHeight="1">
      <c r="A18" s="6"/>
      <c r="B18" s="6"/>
      <c r="C18" s="6"/>
      <c r="D18" s="6"/>
      <c r="E18" s="6"/>
      <c r="F18" s="6"/>
    </row>
    <row r="19" spans="1:6" ht="12.75" customHeight="1">
      <c r="A19" s="6"/>
      <c r="B19" s="6"/>
      <c r="C19" s="6"/>
      <c r="D19" s="6"/>
      <c r="E19" s="6"/>
      <c r="F19" s="6"/>
    </row>
    <row r="20" spans="1:6" ht="12.75" customHeight="1">
      <c r="A20" s="6"/>
      <c r="B20" s="6"/>
      <c r="C20" s="6"/>
      <c r="D20" s="6"/>
      <c r="E20" s="6"/>
      <c r="F20" s="6"/>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topLeftCell="A1"/>
  </sheetViews>
  <sheetFormatPr defaultColWidth="8.7109375" defaultRowHeight="12.75" customHeight="1"/>
  <sheetData>
    <row r="1" spans="1:256" ht="12.75" customHeight="1">
      <c r="A1" s="6">
        <f>IF(Sheet1!1:1,"AAAAADv3+wA=",0)</f>
        <v>0</v>
      </c>
      <c r="B1" s="6" t="e">
        <f>AND(Sheet1!B1,"AAAAADv3+wE=")</f>
        <v>#VALUE!</v>
      </c>
      <c r="C1" s="6" t="e">
        <f>AND(Sheet1!C1,"AAAAADv3+wI=")</f>
        <v>#VALUE!</v>
      </c>
      <c r="D1" s="6" t="e">
        <f>AND(Sheet1!D1,"AAAAADv3+wM=")</f>
        <v>#VALUE!</v>
      </c>
      <c r="E1" s="6" t="e">
        <f>AND(Sheet1!E1,"AAAAADv3+wQ=")</f>
        <v>#VALUE!</v>
      </c>
      <c r="F1" s="6" t="e">
        <f>AND(Sheet1!F1,"AAAAADv3+wU=")</f>
        <v>#VALUE!</v>
      </c>
      <c r="G1" s="6" t="e">
        <f>AND(Sheet1!G1,"AAAAADv3+wY=")</f>
        <v>#VALUE!</v>
      </c>
      <c r="H1" s="6" t="e">
        <f>AND(Sheet1!H1,"AAAAADv3+wc=")</f>
        <v>#VALUE!</v>
      </c>
      <c r="I1" s="6" t="e">
        <f>AND(Sheet1!I1,"AAAAADv3+wg=")</f>
        <v>#VALUE!</v>
      </c>
      <c r="J1" s="6">
        <f>IF(Sheet1!2:2,"AAAAADv3+wk=",0)</f>
        <v>0</v>
      </c>
      <c r="K1" s="6" t="e">
        <f>AND(Sheet1!B2,"AAAAADv3+wo=")</f>
        <v>#VALUE!</v>
      </c>
      <c r="L1" s="6" t="e">
        <f>AND(Sheet1!C2,"AAAAADv3+ws=")</f>
        <v>#VALUE!</v>
      </c>
      <c r="M1" s="6" t="e">
        <f>AND(Sheet1!D2,"AAAAADv3+ww=")</f>
        <v>#VALUE!</v>
      </c>
      <c r="N1" s="6" t="e">
        <f>AND(Sheet1!E2,"AAAAADv3+w0=")</f>
        <v>#VALUE!</v>
      </c>
      <c r="O1" s="6" t="e">
        <f>AND(Sheet1!F2,"AAAAADv3+w4=")</f>
        <v>#VALUE!</v>
      </c>
      <c r="P1" s="6" t="e">
        <f>AND(Sheet1!G2,"AAAAADv3+w8=")</f>
        <v>#VALUE!</v>
      </c>
      <c r="Q1" s="6" t="e">
        <f>AND(Sheet1!H2,"AAAAADv3+xA=")</f>
        <v>#VALUE!</v>
      </c>
      <c r="R1" s="6" t="e">
        <f>AND(Sheet1!I2,"AAAAADv3+xE=")</f>
        <v>#VALUE!</v>
      </c>
      <c r="S1" s="6">
        <f>IF(Sheet1!3:3,"AAAAADv3+xI=",0)</f>
        <v>0</v>
      </c>
      <c r="T1" s="6" t="e">
        <f>AND(Sheet1!B3,"AAAAADv3+xM=")</f>
        <v>#VALUE!</v>
      </c>
      <c r="U1" s="6" t="e">
        <f>AND(Sheet1!C3,"AAAAADv3+xQ=")</f>
        <v>#VALUE!</v>
      </c>
      <c r="V1" s="6" t="e">
        <f>AND(Sheet1!D3,"AAAAADv3+xU=")</f>
        <v>#VALUE!</v>
      </c>
      <c r="W1" s="6" t="e">
        <f>AND(Sheet1!E3,"AAAAADv3+xY=")</f>
        <v>#VALUE!</v>
      </c>
      <c r="X1" s="6" t="e">
        <f>AND(Sheet1!F3,"AAAAADv3+xc=")</f>
        <v>#VALUE!</v>
      </c>
      <c r="Y1" s="6" t="e">
        <f>AND(Sheet1!G3,"AAAAADv3+xg=")</f>
        <v>#VALUE!</v>
      </c>
      <c r="Z1" s="6" t="e">
        <f>AND(Sheet1!H3,"AAAAADv3+xk=")</f>
        <v>#VALUE!</v>
      </c>
      <c r="AA1" s="6" t="e">
        <f>AND(Sheet1!I3,"AAAAADv3+xo=")</f>
        <v>#VALUE!</v>
      </c>
      <c r="AB1" s="6">
        <f>IF(Sheet1!4:4,"AAAAADv3+xs=",0)</f>
        <v>0</v>
      </c>
      <c r="AC1" s="6" t="e">
        <f>AND(Sheet1!B4,"AAAAADv3+xw=")</f>
        <v>#VALUE!</v>
      </c>
      <c r="AD1" s="6" t="e">
        <f>AND(Sheet1!C4,"AAAAADv3+x0=")</f>
        <v>#VALUE!</v>
      </c>
      <c r="AE1" s="6" t="e">
        <f>AND(Sheet1!D4,"AAAAADv3+x4=")</f>
        <v>#VALUE!</v>
      </c>
      <c r="AF1" s="6" t="e">
        <f>AND(Sheet1!E4,"AAAAADv3+x8=")</f>
        <v>#VALUE!</v>
      </c>
      <c r="AG1" s="6" t="e">
        <f>AND(Sheet1!F4,"AAAAADv3+yA=")</f>
        <v>#VALUE!</v>
      </c>
      <c r="AH1" s="6" t="e">
        <f>AND(Sheet1!G4,"AAAAADv3+yE=")</f>
        <v>#VALUE!</v>
      </c>
      <c r="AI1" s="6" t="e">
        <f>AND(Sheet1!H4,"AAAAADv3+yI=")</f>
        <v>#VALUE!</v>
      </c>
      <c r="AJ1" s="6" t="e">
        <f>AND(Sheet1!I4,"AAAAADv3+yM=")</f>
        <v>#VALUE!</v>
      </c>
      <c r="AK1" s="6">
        <f>IF(Sheet1!5:5,"AAAAADv3+yQ=",0)</f>
        <v>0</v>
      </c>
      <c r="AL1" s="6" t="e">
        <f>AND(Sheet1!B5,"AAAAADv3+yU=")</f>
        <v>#VALUE!</v>
      </c>
      <c r="AM1" s="6" t="e">
        <f>AND(Sheet1!C5,"AAAAADv3+yY=")</f>
        <v>#VALUE!</v>
      </c>
      <c r="AN1" s="6" t="e">
        <f>AND(Sheet1!D5,"AAAAADv3+yc=")</f>
        <v>#VALUE!</v>
      </c>
      <c r="AO1" s="6" t="e">
        <f>AND(Sheet1!E5,"AAAAADv3+yg=")</f>
        <v>#VALUE!</v>
      </c>
      <c r="AP1" s="6" t="e">
        <f>AND(Sheet1!F5,"AAAAADv3+yk=")</f>
        <v>#VALUE!</v>
      </c>
      <c r="AQ1" s="6" t="e">
        <f>AND(Sheet1!G5,"AAAAADv3+yo=")</f>
        <v>#VALUE!</v>
      </c>
      <c r="AR1" s="6" t="e">
        <f>AND(Sheet1!H5,"AAAAADv3+ys=")</f>
        <v>#VALUE!</v>
      </c>
      <c r="AS1" s="6" t="e">
        <f>AND(Sheet1!I5,"AAAAADv3+yw=")</f>
        <v>#VALUE!</v>
      </c>
      <c r="AT1" s="6">
        <f>IF(Sheet1!6:6,"AAAAADv3+y0=",0)</f>
        <v>0</v>
      </c>
      <c r="AU1" s="6" t="e">
        <f>AND(Sheet1!B6,"AAAAADv3+y4=")</f>
        <v>#VALUE!</v>
      </c>
      <c r="AV1" s="6" t="e">
        <f>AND(Sheet1!C6,"AAAAADv3+y8=")</f>
        <v>#VALUE!</v>
      </c>
      <c r="AW1" s="6" t="e">
        <f>AND(Sheet1!D6,"AAAAADv3+zA=")</f>
        <v>#VALUE!</v>
      </c>
      <c r="AX1" s="6" t="e">
        <f>AND(Sheet1!E6,"AAAAADv3+zE=")</f>
        <v>#VALUE!</v>
      </c>
      <c r="AY1" s="6" t="e">
        <f>AND(Sheet1!F6,"AAAAADv3+zI=")</f>
        <v>#VALUE!</v>
      </c>
      <c r="AZ1" s="6" t="e">
        <f>AND(Sheet1!G6,"AAAAADv3+zM=")</f>
        <v>#VALUE!</v>
      </c>
      <c r="BA1" s="6" t="e">
        <f>AND(Sheet1!H6,"AAAAADv3+zQ=")</f>
        <v>#VALUE!</v>
      </c>
      <c r="BB1" s="6" t="e">
        <f>AND(Sheet1!I6,"AAAAADv3+zU=")</f>
        <v>#VALUE!</v>
      </c>
      <c r="BC1" s="6">
        <f>IF(Sheet1!7:7,"AAAAADv3+zY=",0)</f>
        <v>0</v>
      </c>
      <c r="BD1" s="6" t="e">
        <f>AND(Sheet1!B7,"AAAAADv3+zc=")</f>
        <v>#VALUE!</v>
      </c>
      <c r="BE1" s="6" t="e">
        <f>AND(Sheet1!C7,"AAAAADv3+zg=")</f>
        <v>#VALUE!</v>
      </c>
      <c r="BF1" s="6" t="e">
        <f>AND(Sheet1!D7,"AAAAADv3+zk=")</f>
        <v>#VALUE!</v>
      </c>
      <c r="BG1" s="6" t="e">
        <f>AND(Sheet1!E7,"AAAAADv3+zo=")</f>
        <v>#VALUE!</v>
      </c>
      <c r="BH1" s="6" t="e">
        <f>AND(Sheet1!F7,"AAAAADv3+zs=")</f>
        <v>#VALUE!</v>
      </c>
      <c r="BI1" s="6" t="e">
        <f>AND(Sheet1!G7,"AAAAADv3+zw=")</f>
        <v>#VALUE!</v>
      </c>
      <c r="BJ1" s="6" t="e">
        <f>AND(Sheet1!H7,"AAAAADv3+z0=")</f>
        <v>#VALUE!</v>
      </c>
      <c r="BK1" s="6" t="e">
        <f>AND(Sheet1!I7,"AAAAADv3+z4=")</f>
        <v>#VALUE!</v>
      </c>
      <c r="BL1" s="6">
        <f>IF(Sheet1!8:8,"AAAAADv3+z8=",0)</f>
        <v>0</v>
      </c>
      <c r="BM1" s="6" t="e">
        <f>AND(Sheet1!B8,"AAAAADv3+0A=")</f>
        <v>#VALUE!</v>
      </c>
      <c r="BN1" s="6" t="e">
        <f>AND(Sheet1!C8,"AAAAADv3+0E=")</f>
        <v>#VALUE!</v>
      </c>
      <c r="BO1" s="6" t="e">
        <f>AND(Sheet1!D8,"AAAAADv3+0I=")</f>
        <v>#VALUE!</v>
      </c>
      <c r="BP1" s="6" t="e">
        <f>AND(Sheet1!E8,"AAAAADv3+0M=")</f>
        <v>#VALUE!</v>
      </c>
      <c r="BQ1" s="6" t="e">
        <f>AND(Sheet1!F8,"AAAAADv3+0Q=")</f>
        <v>#VALUE!</v>
      </c>
      <c r="BR1" s="6" t="e">
        <f>AND(Sheet1!G8,"AAAAADv3+0U=")</f>
        <v>#VALUE!</v>
      </c>
      <c r="BS1" s="6" t="e">
        <f>AND(Sheet1!H8,"AAAAADv3+0Y=")</f>
        <v>#VALUE!</v>
      </c>
      <c r="BT1" s="6" t="e">
        <f>AND(Sheet1!I8,"AAAAADv3+0c=")</f>
        <v>#VALUE!</v>
      </c>
      <c r="BU1" s="6">
        <f>IF(Sheet1!9:9,"AAAAADv3+0g=",0)</f>
        <v>0</v>
      </c>
      <c r="BV1" s="6" t="e">
        <f>AND(Sheet1!B9,"AAAAADv3+0k=")</f>
        <v>#VALUE!</v>
      </c>
      <c r="BW1" s="6" t="e">
        <f>AND(Sheet1!C9,"AAAAADv3+0o=")</f>
        <v>#VALUE!</v>
      </c>
      <c r="BX1" s="6" t="e">
        <f>AND(Sheet1!D9,"AAAAADv3+0s=")</f>
        <v>#VALUE!</v>
      </c>
      <c r="BY1" s="6" t="e">
        <f>AND(Sheet1!E9,"AAAAADv3+0w=")</f>
        <v>#VALUE!</v>
      </c>
      <c r="BZ1" s="6" t="e">
        <f>AND(Sheet1!F9,"AAAAADv3+00=")</f>
        <v>#VALUE!</v>
      </c>
      <c r="CA1" s="6" t="e">
        <f>AND(Sheet1!G9,"AAAAADv3+04=")</f>
        <v>#VALUE!</v>
      </c>
      <c r="CB1" s="6" t="e">
        <f>AND(Sheet1!H9,"AAAAADv3+08=")</f>
        <v>#VALUE!</v>
      </c>
      <c r="CC1" s="6" t="e">
        <f>AND(Sheet1!I9,"AAAAADv3+1A=")</f>
        <v>#VALUE!</v>
      </c>
      <c r="CD1" s="6">
        <f>IF(Sheet1!10:10,"AAAAADv3+1E=",0)</f>
        <v>0</v>
      </c>
      <c r="CE1" s="6" t="e">
        <f>AND(Sheet1!B10,"AAAAADv3+1I=")</f>
        <v>#VALUE!</v>
      </c>
      <c r="CF1" s="6" t="e">
        <f>AND(Sheet1!C10,"AAAAADv3+1M=")</f>
        <v>#VALUE!</v>
      </c>
      <c r="CG1" s="6" t="e">
        <f>AND(Sheet1!D10,"AAAAADv3+1Q=")</f>
        <v>#VALUE!</v>
      </c>
      <c r="CH1" s="6" t="e">
        <f>AND(Sheet1!E10,"AAAAADv3+1U=")</f>
        <v>#VALUE!</v>
      </c>
      <c r="CI1" s="6" t="e">
        <f>AND(Sheet1!F10,"AAAAADv3+1Y=")</f>
        <v>#VALUE!</v>
      </c>
      <c r="CJ1" s="6" t="e">
        <f>AND(Sheet1!G10,"AAAAADv3+1c=")</f>
        <v>#VALUE!</v>
      </c>
      <c r="CK1" s="6" t="e">
        <f>AND(Sheet1!H10,"AAAAADv3+1g=")</f>
        <v>#VALUE!</v>
      </c>
      <c r="CL1" s="6" t="e">
        <f>AND(Sheet1!I10,"AAAAADv3+1k=")</f>
        <v>#VALUE!</v>
      </c>
      <c r="CM1" s="6">
        <f>IF(Sheet1!11:11,"AAAAADv3+1o=",0)</f>
        <v>0</v>
      </c>
      <c r="CN1" s="6" t="e">
        <f>AND(Sheet1!B11,"AAAAADv3+1s=")</f>
        <v>#VALUE!</v>
      </c>
      <c r="CO1" s="6" t="e">
        <f>AND(Sheet1!C11,"AAAAADv3+1w=")</f>
        <v>#VALUE!</v>
      </c>
      <c r="CP1" s="6" t="e">
        <f>AND(Sheet1!D11,"AAAAADv3+10=")</f>
        <v>#VALUE!</v>
      </c>
      <c r="CQ1" s="6" t="e">
        <f>AND(Sheet1!E11,"AAAAADv3+14=")</f>
        <v>#VALUE!</v>
      </c>
      <c r="CR1" s="6" t="e">
        <f>AND(Sheet1!F11,"AAAAADv3+18=")</f>
        <v>#VALUE!</v>
      </c>
      <c r="CS1" s="6" t="e">
        <f>AND(Sheet1!G11,"AAAAADv3+2A=")</f>
        <v>#VALUE!</v>
      </c>
      <c r="CT1" s="6" t="e">
        <f>AND(Sheet1!H11,"AAAAADv3+2E=")</f>
        <v>#VALUE!</v>
      </c>
      <c r="CU1" s="6" t="e">
        <f>AND(Sheet1!I11,"AAAAADv3+2I=")</f>
        <v>#VALUE!</v>
      </c>
      <c r="CV1" s="6">
        <f>IF(Sheet1!12:12,"AAAAADv3+2M=",0)</f>
        <v>0</v>
      </c>
      <c r="CW1" s="6" t="e">
        <f>AND(Sheet1!B12,"AAAAADv3+2Q=")</f>
        <v>#VALUE!</v>
      </c>
      <c r="CX1" s="6" t="e">
        <f>AND(Sheet1!C12,"AAAAADv3+2U=")</f>
        <v>#VALUE!</v>
      </c>
      <c r="CY1" s="6" t="e">
        <f>AND(Sheet1!D12,"AAAAADv3+2Y=")</f>
        <v>#VALUE!</v>
      </c>
      <c r="CZ1" s="6" t="e">
        <f>AND(Sheet1!E12,"AAAAADv3+2c=")</f>
        <v>#VALUE!</v>
      </c>
      <c r="DA1" s="6" t="e">
        <f>AND(Sheet1!F12,"AAAAADv3+2g=")</f>
        <v>#VALUE!</v>
      </c>
      <c r="DB1" s="6" t="e">
        <f>AND(Sheet1!G12,"AAAAADv3+2k=")</f>
        <v>#VALUE!</v>
      </c>
      <c r="DC1" s="6" t="e">
        <f>AND(Sheet1!H12,"AAAAADv3+2o=")</f>
        <v>#VALUE!</v>
      </c>
      <c r="DD1" s="6" t="e">
        <f>AND(Sheet1!I12,"AAAAADv3+2s=")</f>
        <v>#VALUE!</v>
      </c>
      <c r="DE1" s="6">
        <f>IF(Sheet1!13:13,"AAAAADv3+2w=",0)</f>
        <v>0</v>
      </c>
      <c r="DF1" s="6" t="e">
        <f>AND(Sheet1!B13,"AAAAADv3+20=")</f>
        <v>#VALUE!</v>
      </c>
      <c r="DG1" s="6" t="e">
        <f>AND(Sheet1!C13,"AAAAADv3+24=")</f>
        <v>#VALUE!</v>
      </c>
      <c r="DH1" s="6" t="e">
        <f>AND(Sheet1!D13,"AAAAADv3+28=")</f>
        <v>#VALUE!</v>
      </c>
      <c r="DI1" s="6" t="e">
        <f>AND(Sheet1!E13,"AAAAADv3+3A=")</f>
        <v>#VALUE!</v>
      </c>
      <c r="DJ1" s="6" t="e">
        <f>AND(Sheet1!F13,"AAAAADv3+3E=")</f>
        <v>#VALUE!</v>
      </c>
      <c r="DK1" s="6" t="e">
        <f>AND(Sheet1!G13,"AAAAADv3+3I=")</f>
        <v>#VALUE!</v>
      </c>
      <c r="DL1" s="6" t="e">
        <f>AND(Sheet1!H13,"AAAAADv3+3M=")</f>
        <v>#VALUE!</v>
      </c>
      <c r="DM1" s="6" t="e">
        <f>AND(Sheet1!I13,"AAAAADv3+3Q=")</f>
        <v>#VALUE!</v>
      </c>
      <c r="DN1" s="6">
        <f>IF(Sheet1!14:14,"AAAAADv3+3U=",0)</f>
        <v>0</v>
      </c>
      <c r="DO1" s="6" t="e">
        <f>AND(Sheet1!B14,"AAAAADv3+3Y=")</f>
        <v>#VALUE!</v>
      </c>
      <c r="DP1" s="6" t="e">
        <f>AND(Sheet1!C14,"AAAAADv3+3c=")</f>
        <v>#VALUE!</v>
      </c>
      <c r="DQ1" s="6" t="e">
        <f>AND(Sheet1!D14,"AAAAADv3+3g=")</f>
        <v>#VALUE!</v>
      </c>
      <c r="DR1" s="6" t="e">
        <f>AND(Sheet1!E14,"AAAAADv3+3k=")</f>
        <v>#VALUE!</v>
      </c>
      <c r="DS1" s="6" t="e">
        <f>AND(Sheet1!F14,"AAAAADv3+3o=")</f>
        <v>#VALUE!</v>
      </c>
      <c r="DT1" s="6" t="e">
        <f>AND(Sheet1!G14,"AAAAADv3+3s=")</f>
        <v>#VALUE!</v>
      </c>
      <c r="DU1" s="6" t="e">
        <f>AND(Sheet1!H14,"AAAAADv3+3w=")</f>
        <v>#VALUE!</v>
      </c>
      <c r="DV1" s="6" t="e">
        <f>AND(Sheet1!I14,"AAAAADv3+30=")</f>
        <v>#VALUE!</v>
      </c>
      <c r="DW1" s="6">
        <f>IF(Sheet1!15:15,"AAAAADv3+34=",0)</f>
        <v>0</v>
      </c>
      <c r="DX1" s="6" t="e">
        <f>AND(Sheet1!B15,"AAAAADv3+38=")</f>
        <v>#VALUE!</v>
      </c>
      <c r="DY1" s="6" t="e">
        <f>AND(Sheet1!C15,"AAAAADv3+4A=")</f>
        <v>#VALUE!</v>
      </c>
      <c r="DZ1" s="6" t="e">
        <f>AND(Sheet1!D15,"AAAAADv3+4E=")</f>
        <v>#VALUE!</v>
      </c>
      <c r="EA1" s="6" t="e">
        <f>AND(Sheet1!E15,"AAAAADv3+4I=")</f>
        <v>#VALUE!</v>
      </c>
      <c r="EB1" s="6" t="e">
        <f>AND(Sheet1!F15,"AAAAADv3+4M=")</f>
        <v>#VALUE!</v>
      </c>
      <c r="EC1" s="6" t="e">
        <f>AND(Sheet1!G15,"AAAAADv3+4Q=")</f>
        <v>#VALUE!</v>
      </c>
      <c r="ED1" s="6" t="e">
        <f>AND(Sheet1!H15,"AAAAADv3+4U=")</f>
        <v>#VALUE!</v>
      </c>
      <c r="EE1" s="6" t="e">
        <f>AND(Sheet1!I15,"AAAAADv3+4Y=")</f>
        <v>#VALUE!</v>
      </c>
      <c r="EF1" s="6" t="e">
        <f>IF(Sheet1!#REF!,"AAAAADv3+4c=",0)</f>
        <v>#REF!</v>
      </c>
      <c r="EG1" s="6" t="e">
        <f>AND(Sheet1!#REF!,"AAAAADv3+4g=")</f>
        <v>#REF!</v>
      </c>
      <c r="EH1" s="6" t="e">
        <f>AND(Sheet1!#REF!,"AAAAADv3+4k=")</f>
        <v>#REF!</v>
      </c>
      <c r="EI1" s="6" t="e">
        <f>AND(Sheet1!#REF!,"AAAAADv3+4o=")</f>
        <v>#REF!</v>
      </c>
      <c r="EJ1" s="6" t="e">
        <f>AND(Sheet1!#REF!,"AAAAADv3+4s=")</f>
        <v>#REF!</v>
      </c>
      <c r="EK1" s="6" t="e">
        <f>AND(Sheet1!#REF!,"AAAAADv3+4w=")</f>
        <v>#REF!</v>
      </c>
      <c r="EL1" s="6" t="e">
        <f>AND(Sheet1!#REF!,"AAAAADv3+40=")</f>
        <v>#REF!</v>
      </c>
      <c r="EM1" s="6" t="e">
        <f>AND(Sheet1!#REF!,"AAAAADv3+44=")</f>
        <v>#REF!</v>
      </c>
      <c r="EN1" s="6" t="e">
        <f>AND(Sheet1!#REF!,"AAAAADv3+48=")</f>
        <v>#REF!</v>
      </c>
      <c r="EO1" s="6" t="e">
        <f>IF(Sheet1!#REF!,"AAAAADv3+5A=",0)</f>
        <v>#REF!</v>
      </c>
      <c r="EP1" s="6" t="e">
        <f>AND(Sheet1!#REF!,"AAAAADv3+5E=")</f>
        <v>#REF!</v>
      </c>
      <c r="EQ1" s="6" t="e">
        <f>AND(Sheet1!#REF!,"AAAAADv3+5I=")</f>
        <v>#REF!</v>
      </c>
      <c r="ER1" s="6" t="e">
        <f>AND(Sheet1!#REF!,"AAAAADv3+5M=")</f>
        <v>#REF!</v>
      </c>
      <c r="ES1" s="6" t="e">
        <f>AND(Sheet1!#REF!,"AAAAADv3+5Q=")</f>
        <v>#REF!</v>
      </c>
      <c r="ET1" s="6" t="e">
        <f>AND(Sheet1!#REF!,"AAAAADv3+5U=")</f>
        <v>#REF!</v>
      </c>
      <c r="EU1" s="6" t="e">
        <f>AND(Sheet1!#REF!,"AAAAADv3+5Y=")</f>
        <v>#REF!</v>
      </c>
      <c r="EV1" s="6" t="e">
        <f>AND(Sheet1!#REF!,"AAAAADv3+5c=")</f>
        <v>#REF!</v>
      </c>
      <c r="EW1" s="6" t="e">
        <f>AND(Sheet1!#REF!,"AAAAADv3+5g=")</f>
        <v>#REF!</v>
      </c>
      <c r="EX1" s="6">
        <f>IF(Sheet1!16:16,"AAAAADv3+5k=",0)</f>
        <v>0</v>
      </c>
      <c r="EY1" s="6" t="e">
        <f>AND(Sheet1!B16,"AAAAADv3+5o=")</f>
        <v>#VALUE!</v>
      </c>
      <c r="EZ1" s="6" t="e">
        <f>AND(Sheet1!C16,"AAAAADv3+5s=")</f>
        <v>#VALUE!</v>
      </c>
      <c r="FA1" s="6" t="e">
        <f>AND(Sheet1!D16,"AAAAADv3+5w=")</f>
        <v>#VALUE!</v>
      </c>
      <c r="FB1" s="6" t="e">
        <f>AND(Sheet1!E16,"AAAAADv3+50=")</f>
        <v>#VALUE!</v>
      </c>
      <c r="FC1" s="6" t="e">
        <f>AND(Sheet1!F16,"AAAAADv3+54=")</f>
        <v>#VALUE!</v>
      </c>
      <c r="FD1" s="6" t="e">
        <f>AND(Sheet1!G16,"AAAAADv3+58=")</f>
        <v>#VALUE!</v>
      </c>
      <c r="FE1" s="6" t="e">
        <f>AND(Sheet1!H16,"AAAAADv3+6A=")</f>
        <v>#VALUE!</v>
      </c>
      <c r="FF1" s="6" t="e">
        <f>AND(Sheet1!I16,"AAAAADv3+6E=")</f>
        <v>#VALUE!</v>
      </c>
      <c r="FG1" s="6">
        <f>IF(Sheet1!17:17,"AAAAADv3+6I=",0)</f>
        <v>0</v>
      </c>
      <c r="FH1" s="6" t="e">
        <f>AND(Sheet1!B17,"AAAAADv3+6M=")</f>
        <v>#VALUE!</v>
      </c>
      <c r="FI1" s="6" t="e">
        <f>AND(Sheet1!C17,"AAAAADv3+6Q=")</f>
        <v>#VALUE!</v>
      </c>
      <c r="FJ1" s="6" t="e">
        <f>AND(Sheet1!D17,"AAAAADv3+6U=")</f>
        <v>#VALUE!</v>
      </c>
      <c r="FK1" s="6" t="e">
        <f>AND(Sheet1!E17,"AAAAADv3+6Y=")</f>
        <v>#VALUE!</v>
      </c>
      <c r="FL1" s="6" t="e">
        <f>AND(Sheet1!F17,"AAAAADv3+6c=")</f>
        <v>#VALUE!</v>
      </c>
      <c r="FM1" s="6" t="e">
        <f>AND(Sheet1!G17,"AAAAADv3+6g=")</f>
        <v>#VALUE!</v>
      </c>
      <c r="FN1" s="6" t="e">
        <f>AND(Sheet1!H17,"AAAAADv3+6k=")</f>
        <v>#VALUE!</v>
      </c>
      <c r="FO1" s="6" t="e">
        <f>AND(Sheet1!I17,"AAAAADv3+6o=")</f>
        <v>#VALUE!</v>
      </c>
      <c r="FP1" s="6">
        <f>IF(Sheet1!18:18,"AAAAADv3+6s=",0)</f>
        <v>0</v>
      </c>
      <c r="FQ1" s="6" t="e">
        <f>AND(Sheet1!B18,"AAAAADv3+6w=")</f>
        <v>#VALUE!</v>
      </c>
      <c r="FR1" s="6" t="e">
        <f>AND(Sheet1!C18,"AAAAADv3+60=")</f>
        <v>#VALUE!</v>
      </c>
      <c r="FS1" s="6" t="e">
        <f>AND(Sheet1!D18,"AAAAADv3+64=")</f>
        <v>#VALUE!</v>
      </c>
      <c r="FT1" s="6" t="e">
        <f>AND(Sheet1!E18,"AAAAADv3+68=")</f>
        <v>#VALUE!</v>
      </c>
      <c r="FU1" s="6" t="e">
        <f>AND(Sheet1!F18,"AAAAADv3+7A=")</f>
        <v>#VALUE!</v>
      </c>
      <c r="FV1" s="6" t="e">
        <f>AND(Sheet1!G18,"AAAAADv3+7E=")</f>
        <v>#VALUE!</v>
      </c>
      <c r="FW1" s="6" t="e">
        <f>AND(Sheet1!H18,"AAAAADv3+7I=")</f>
        <v>#VALUE!</v>
      </c>
      <c r="FX1" s="6" t="e">
        <f>AND(Sheet1!I18,"AAAAADv3+7M=")</f>
        <v>#VALUE!</v>
      </c>
      <c r="FY1" s="6">
        <f>IF(Sheet1!19:19,"AAAAADv3+7Q=",0)</f>
        <v>0</v>
      </c>
      <c r="FZ1" s="6" t="e">
        <f>AND(Sheet1!B19,"AAAAADv3+7U=")</f>
        <v>#VALUE!</v>
      </c>
      <c r="GA1" s="6" t="e">
        <f>AND(Sheet1!C19,"AAAAADv3+7Y=")</f>
        <v>#VALUE!</v>
      </c>
      <c r="GB1" s="6" t="e">
        <f>AND(Sheet1!D19,"AAAAADv3+7c=")</f>
        <v>#VALUE!</v>
      </c>
      <c r="GC1" s="6" t="e">
        <f>AND(Sheet1!E19,"AAAAADv3+7g=")</f>
        <v>#VALUE!</v>
      </c>
      <c r="GD1" s="6" t="e">
        <f>AND(Sheet1!F19,"AAAAADv3+7k=")</f>
        <v>#VALUE!</v>
      </c>
      <c r="GE1" s="6" t="e">
        <f>AND(Sheet1!G19,"AAAAADv3+7o=")</f>
        <v>#VALUE!</v>
      </c>
      <c r="GF1" s="6" t="e">
        <f>AND(Sheet1!H19,"AAAAADv3+7s=")</f>
        <v>#VALUE!</v>
      </c>
      <c r="GG1" s="6" t="e">
        <f>AND(Sheet1!I19,"AAAAADv3+7w=")</f>
        <v>#VALUE!</v>
      </c>
      <c r="GH1" s="6">
        <f>IF(Sheet1!20:20,"AAAAADv3+70=",0)</f>
        <v>0</v>
      </c>
      <c r="GI1" s="6" t="e">
        <f>AND(Sheet1!B20,"AAAAADv3+74=")</f>
        <v>#VALUE!</v>
      </c>
      <c r="GJ1" s="6" t="e">
        <f>AND(Sheet1!C20,"AAAAADv3+78=")</f>
        <v>#VALUE!</v>
      </c>
      <c r="GK1" s="6" t="e">
        <f>AND(Sheet1!D20,"AAAAADv3+8A=")</f>
        <v>#VALUE!</v>
      </c>
      <c r="GL1" s="6" t="e">
        <f>AND(Sheet1!E20,"AAAAADv3+8E=")</f>
        <v>#VALUE!</v>
      </c>
      <c r="GM1" s="6" t="e">
        <f>AND(Sheet1!F20,"AAAAADv3+8I=")</f>
        <v>#VALUE!</v>
      </c>
      <c r="GN1" s="6" t="e">
        <f>AND(Sheet1!G20,"AAAAADv3+8M=")</f>
        <v>#VALUE!</v>
      </c>
      <c r="GO1" s="6" t="e">
        <f>AND(Sheet1!H20,"AAAAADv3+8Q=")</f>
        <v>#VALUE!</v>
      </c>
      <c r="GP1" s="6" t="e">
        <f>AND(Sheet1!I20,"AAAAADv3+8U=")</f>
        <v>#VALUE!</v>
      </c>
      <c r="GQ1" s="6">
        <f>IF(Sheet1!21:21,"AAAAADv3+8Y=",0)</f>
        <v>0</v>
      </c>
      <c r="GR1" s="6" t="e">
        <f>AND(Sheet1!B21,"AAAAADv3+8c=")</f>
        <v>#VALUE!</v>
      </c>
      <c r="GS1" s="6" t="e">
        <f>AND(Sheet1!C21,"AAAAADv3+8g=")</f>
        <v>#VALUE!</v>
      </c>
      <c r="GT1" s="6" t="e">
        <f>AND(Sheet1!D21,"AAAAADv3+8k=")</f>
        <v>#VALUE!</v>
      </c>
      <c r="GU1" s="6" t="e">
        <f>AND(Sheet1!E21,"AAAAADv3+8o=")</f>
        <v>#VALUE!</v>
      </c>
      <c r="GV1" s="6" t="e">
        <f>AND(Sheet1!F21,"AAAAADv3+8s=")</f>
        <v>#VALUE!</v>
      </c>
      <c r="GW1" s="6" t="e">
        <f>AND(Sheet1!G21,"AAAAADv3+8w=")</f>
        <v>#VALUE!</v>
      </c>
      <c r="GX1" s="6" t="e">
        <f>AND(Sheet1!H21,"AAAAADv3+80=")</f>
        <v>#VALUE!</v>
      </c>
      <c r="GY1" s="6" t="e">
        <f>AND(Sheet1!I21,"AAAAADv3+84=")</f>
        <v>#VALUE!</v>
      </c>
      <c r="GZ1" s="6">
        <f>IF(Sheet1!22:22,"AAAAADv3+88=",0)</f>
        <v>0</v>
      </c>
      <c r="HA1" s="6" t="e">
        <f>AND(Sheet1!B22,"AAAAADv3+9A=")</f>
        <v>#VALUE!</v>
      </c>
      <c r="HB1" s="6" t="e">
        <f>AND(Sheet1!C22,"AAAAADv3+9E=")</f>
        <v>#VALUE!</v>
      </c>
      <c r="HC1" s="6" t="e">
        <f>AND(Sheet1!D22,"AAAAADv3+9I=")</f>
        <v>#VALUE!</v>
      </c>
      <c r="HD1" s="6" t="e">
        <f>AND(Sheet1!E22,"AAAAADv3+9M=")</f>
        <v>#VALUE!</v>
      </c>
      <c r="HE1" s="6" t="e">
        <f>AND(Sheet1!F22,"AAAAADv3+9Q=")</f>
        <v>#VALUE!</v>
      </c>
      <c r="HF1" s="6" t="e">
        <f>AND(Sheet1!G22,"AAAAADv3+9U=")</f>
        <v>#VALUE!</v>
      </c>
      <c r="HG1" s="6" t="e">
        <f>AND(Sheet1!H22,"AAAAADv3+9Y=")</f>
        <v>#VALUE!</v>
      </c>
      <c r="HH1" s="6" t="e">
        <f>AND(Sheet1!I22,"AAAAADv3+9c=")</f>
        <v>#VALUE!</v>
      </c>
      <c r="HI1" s="6">
        <f>IF(Sheet1!23:23,"AAAAADv3+9g=",0)</f>
        <v>0</v>
      </c>
      <c r="HJ1" s="6" t="e">
        <f>AND(Sheet1!B23,"AAAAADv3+9k=")</f>
        <v>#VALUE!</v>
      </c>
      <c r="HK1" s="6" t="e">
        <f>AND(Sheet1!C23,"AAAAADv3+9o=")</f>
        <v>#VALUE!</v>
      </c>
      <c r="HL1" s="6" t="e">
        <f>AND(Sheet1!D23,"AAAAADv3+9s=")</f>
        <v>#VALUE!</v>
      </c>
      <c r="HM1" s="6" t="e">
        <f>AND(Sheet1!E23,"AAAAADv3+9w=")</f>
        <v>#VALUE!</v>
      </c>
      <c r="HN1" s="6" t="e">
        <f>AND(Sheet1!F23,"AAAAADv3+90=")</f>
        <v>#VALUE!</v>
      </c>
      <c r="HO1" s="6" t="e">
        <f>AND(Sheet1!G23,"AAAAADv3+94=")</f>
        <v>#VALUE!</v>
      </c>
      <c r="HP1" s="6" t="e">
        <f>AND(Sheet1!H23,"AAAAADv3+98=")</f>
        <v>#VALUE!</v>
      </c>
      <c r="HQ1" s="6" t="e">
        <f>AND(Sheet1!I23,"AAAAADv3++A=")</f>
        <v>#VALUE!</v>
      </c>
      <c r="HR1" s="6">
        <f>IF(Sheet1!24:24,"AAAAADv3++E=",0)</f>
        <v>0</v>
      </c>
      <c r="HS1" s="6" t="e">
        <f>AND(Sheet1!B24,"AAAAADv3++I=")</f>
        <v>#VALUE!</v>
      </c>
      <c r="HT1" s="6" t="e">
        <f>AND(Sheet1!C24,"AAAAADv3++M=")</f>
        <v>#VALUE!</v>
      </c>
      <c r="HU1" s="6" t="e">
        <f>AND(Sheet1!D24,"AAAAADv3++Q=")</f>
        <v>#VALUE!</v>
      </c>
      <c r="HV1" s="6" t="e">
        <f>AND(Sheet1!E24,"AAAAADv3++U=")</f>
        <v>#VALUE!</v>
      </c>
      <c r="HW1" s="6" t="e">
        <f>AND(Sheet1!F24,"AAAAADv3++Y=")</f>
        <v>#VALUE!</v>
      </c>
      <c r="HX1" s="6" t="e">
        <f>AND(Sheet1!G24,"AAAAADv3++c=")</f>
        <v>#VALUE!</v>
      </c>
      <c r="HY1" s="6" t="e">
        <f>AND(Sheet1!H24,"AAAAADv3++g=")</f>
        <v>#VALUE!</v>
      </c>
      <c r="HZ1" s="6" t="e">
        <f>AND(Sheet1!I24,"AAAAADv3++k=")</f>
        <v>#VALUE!</v>
      </c>
      <c r="IA1" s="6">
        <f>IF(Sheet1!25:25,"AAAAADv3++o=",0)</f>
        <v>0</v>
      </c>
      <c r="IB1" s="6" t="e">
        <f>AND(Sheet1!B25,"AAAAADv3++s=")</f>
        <v>#VALUE!</v>
      </c>
      <c r="IC1" s="6" t="e">
        <f>AND(Sheet1!C25,"AAAAADv3++w=")</f>
        <v>#VALUE!</v>
      </c>
      <c r="ID1" s="6" t="e">
        <f>AND(Sheet1!D25,"AAAAADv3++0=")</f>
        <v>#VALUE!</v>
      </c>
      <c r="IE1" s="6" t="e">
        <f>AND(Sheet1!E25,"AAAAADv3++4=")</f>
        <v>#VALUE!</v>
      </c>
      <c r="IF1" s="6" t="e">
        <f>AND(Sheet1!F25,"AAAAADv3++8=")</f>
        <v>#VALUE!</v>
      </c>
      <c r="IG1" s="6" t="e">
        <f>AND(Sheet1!G25,"AAAAADv3+/A=")</f>
        <v>#VALUE!</v>
      </c>
      <c r="IH1" s="6" t="e">
        <f>AND(Sheet1!H25,"AAAAADv3+/E=")</f>
        <v>#VALUE!</v>
      </c>
      <c r="II1" s="6" t="e">
        <f>AND(Sheet1!I25,"AAAAADv3+/I=")</f>
        <v>#VALUE!</v>
      </c>
      <c r="IJ1" s="6">
        <f>IF(Sheet1!26:26,"AAAAADv3+/M=",0)</f>
        <v>0</v>
      </c>
      <c r="IK1" s="6" t="e">
        <f>AND(Sheet1!B26,"AAAAADv3+/Q=")</f>
        <v>#VALUE!</v>
      </c>
      <c r="IL1" s="6" t="e">
        <f>AND(Sheet1!C26,"AAAAADv3+/U=")</f>
        <v>#VALUE!</v>
      </c>
      <c r="IM1" s="6" t="e">
        <f>AND(Sheet1!D26,"AAAAADv3+/Y=")</f>
        <v>#VALUE!</v>
      </c>
      <c r="IN1" s="6" t="e">
        <f>AND(Sheet1!E26,"AAAAADv3+/c=")</f>
        <v>#VALUE!</v>
      </c>
      <c r="IO1" s="6" t="e">
        <f>AND(Sheet1!F26,"AAAAADv3+/g=")</f>
        <v>#VALUE!</v>
      </c>
      <c r="IP1" s="6" t="e">
        <f>AND(Sheet1!G26,"AAAAADv3+/k=")</f>
        <v>#VALUE!</v>
      </c>
      <c r="IQ1" s="6" t="e">
        <f>AND(Sheet1!H26,"AAAAADv3+/o=")</f>
        <v>#VALUE!</v>
      </c>
      <c r="IR1" s="6" t="e">
        <f>AND(Sheet1!I26,"AAAAADv3+/s=")</f>
        <v>#VALUE!</v>
      </c>
      <c r="IS1" s="6">
        <f>IF(Sheet1!27:27,"AAAAADv3+/w=",0)</f>
        <v>0</v>
      </c>
      <c r="IT1" s="6" t="e">
        <f>AND(Sheet1!B27,"AAAAADv3+/0=")</f>
        <v>#VALUE!</v>
      </c>
      <c r="IU1" s="6" t="e">
        <f>AND(Sheet1!C27,"AAAAADv3+/4=")</f>
        <v>#VALUE!</v>
      </c>
      <c r="IV1" s="6" t="e">
        <f>AND(Sheet1!D27,"AAAAADv3+/8=")</f>
        <v>#VALUE!</v>
      </c>
    </row>
    <row r="2" spans="1:256" ht="12.75" customHeight="1">
      <c r="A2" s="6" t="e">
        <f>AND(Sheet1!E27,"AAAAAHP5fwA=")</f>
        <v>#VALUE!</v>
      </c>
      <c r="B2" s="6" t="e">
        <f>AND(Sheet1!F27,"AAAAAHP5fwE=")</f>
        <v>#VALUE!</v>
      </c>
      <c r="C2" s="6" t="e">
        <f>AND(Sheet1!G27,"AAAAAHP5fwI=")</f>
        <v>#VALUE!</v>
      </c>
      <c r="D2" s="6" t="e">
        <f>AND(Sheet1!H27,"AAAAAHP5fwM=")</f>
        <v>#VALUE!</v>
      </c>
      <c r="E2" s="6" t="e">
        <f>AND(Sheet1!I27,"AAAAAHP5fwQ=")</f>
        <v>#VALUE!</v>
      </c>
      <c r="F2" s="6">
        <f>IF(Sheet1!28:28,"AAAAAHP5fwU=",0)</f>
        <v>0</v>
      </c>
      <c r="G2" s="6" t="e">
        <f>AND(Sheet1!B28,"AAAAAHP5fwY=")</f>
        <v>#VALUE!</v>
      </c>
      <c r="H2" s="6" t="e">
        <f>AND(Sheet1!C28,"AAAAAHP5fwc=")</f>
        <v>#VALUE!</v>
      </c>
      <c r="I2" s="6" t="e">
        <f>AND(Sheet1!D28,"AAAAAHP5fwg=")</f>
        <v>#VALUE!</v>
      </c>
      <c r="J2" s="6" t="e">
        <f>AND(Sheet1!E28,"AAAAAHP5fwk=")</f>
        <v>#VALUE!</v>
      </c>
      <c r="K2" s="6" t="e">
        <f>AND(Sheet1!F28,"AAAAAHP5fwo=")</f>
        <v>#VALUE!</v>
      </c>
      <c r="L2" s="6" t="e">
        <f>AND(Sheet1!G28,"AAAAAHP5fws=")</f>
        <v>#VALUE!</v>
      </c>
      <c r="M2" s="6" t="e">
        <f>AND(Sheet1!H28,"AAAAAHP5fww=")</f>
        <v>#VALUE!</v>
      </c>
      <c r="N2" s="6" t="e">
        <f>AND(Sheet1!I28,"AAAAAHP5fw0=")</f>
        <v>#VALUE!</v>
      </c>
      <c r="O2" s="6">
        <f>IF(Sheet1!29:29,"AAAAAHP5fw4=",0)</f>
        <v>0</v>
      </c>
      <c r="P2" s="6" t="e">
        <f>AND(Sheet1!#REF!,"AAAAAHP5fw8=")</f>
        <v>#REF!</v>
      </c>
      <c r="Q2" s="6" t="e">
        <f>AND(Sheet1!C29,"AAAAAHP5fxA=")</f>
        <v>#VALUE!</v>
      </c>
      <c r="R2" s="6" t="e">
        <f>AND(Sheet1!D29,"AAAAAHP5fxE=")</f>
        <v>#VALUE!</v>
      </c>
      <c r="S2" s="6" t="e">
        <f>AND(Sheet1!E29,"AAAAAHP5fxI=")</f>
        <v>#VALUE!</v>
      </c>
      <c r="T2" s="6" t="e">
        <f>AND(Sheet1!F29,"AAAAAHP5fxM=")</f>
        <v>#VALUE!</v>
      </c>
      <c r="U2" s="6" t="e">
        <f>AND(Sheet1!G29,"AAAAAHP5fxQ=")</f>
        <v>#VALUE!</v>
      </c>
      <c r="V2" s="6" t="e">
        <f>AND(Sheet1!H29,"AAAAAHP5fxU=")</f>
        <v>#VALUE!</v>
      </c>
      <c r="W2" s="6" t="e">
        <f>AND(Sheet1!I29,"AAAAAHP5fxY=")</f>
        <v>#VALUE!</v>
      </c>
      <c r="X2" s="6">
        <f>IF(Sheet1!A:A,"AAAAAHP5fxc=",0)</f>
        <v>0</v>
      </c>
      <c r="Y2" s="6" t="e">
        <f>IF(Sheet1!B:B,"AAAAAHP5fxg=",0)</f>
        <v>#VALUE!</v>
      </c>
      <c r="Z2" s="6">
        <f>IF(Sheet1!C:C,"AAAAAHP5fxk=",0)</f>
        <v>0</v>
      </c>
      <c r="AA2" s="6">
        <f>IF(Sheet1!D:D,"AAAAAHP5fxo=",0)</f>
        <v>0</v>
      </c>
      <c r="AB2" s="6">
        <f>IF(Sheet1!E:E,"AAAAAHP5fxs=",0)</f>
        <v>0</v>
      </c>
      <c r="AC2" s="6">
        <f>IF(Sheet1!F:F,"AAAAAHP5fxw=",0)</f>
        <v>0</v>
      </c>
      <c r="AD2" s="6">
        <f>IF(Sheet1!G:G,"AAAAAHP5fx0=",0)</f>
        <v>0</v>
      </c>
      <c r="AE2" s="6">
        <f>IF(Sheet1!H:H,"AAAAAHP5fx4=",0)</f>
        <v>0</v>
      </c>
      <c r="AF2" s="6">
        <f>IF(Sheet1!I:I,"AAAAAHP5fx8=",0)</f>
        <v>0</v>
      </c>
      <c r="AG2" s="6">
        <f>IF(Sheet2!1:1,"AAAAAHP5fyA=",0)</f>
        <v>0</v>
      </c>
      <c r="AH2" s="6" t="e">
        <f>AND(Sheet2!A1,"AAAAAHP5fyE=")</f>
        <v>#VALUE!</v>
      </c>
      <c r="AI2" s="6">
        <f>IF(Sheet2!A:A,"AAAAAHP5fyI=",0)</f>
        <v>0</v>
      </c>
      <c r="AJ2" s="6">
        <f>IF(Sheet3!1:1,"AAAAAHP5fyM=",0)</f>
        <v>0</v>
      </c>
      <c r="AK2" s="6" t="e">
        <f>AND(Sheet3!A1,"AAAAAHP5fyQ=")</f>
        <v>#VALUE!</v>
      </c>
      <c r="AL2" s="6">
        <f>IF(Sheet3!A:A,"AAAAAHP5fyU=",0)</f>
        <v>0</v>
      </c>
      <c r="AM2" s="6" t="s">
        <v>21</v>
      </c>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ht="12.75" customHeight="1">
      <c r="A3" s="6" t="e">
        <f>AND(Sheet1!B29,"AAAAADN+PwA=")</f>
        <v>#VALUE!</v>
      </c>
      <c r="B3" s="6">
        <f>IF(Sheet1!30:30,"AAAAADN+PwE=",0)</f>
        <v>0</v>
      </c>
      <c r="C3" s="6" t="e">
        <f>AND(Sheet1!B30,"AAAAADN+PwI=")</f>
        <v>#VALUE!</v>
      </c>
      <c r="D3" s="6" t="e">
        <f>AND(Sheet1!C30,"AAAAADN+PwM=")</f>
        <v>#VALUE!</v>
      </c>
      <c r="E3" s="6" t="e">
        <f>AND(Sheet1!D30,"AAAAADN+PwQ=")</f>
        <v>#VALUE!</v>
      </c>
      <c r="F3" s="6" t="e">
        <f>AND(Sheet1!E30,"AAAAADN+PwU=")</f>
        <v>#VALUE!</v>
      </c>
      <c r="G3" s="6" t="e">
        <f>AND(Sheet1!F30,"AAAAADN+PwY=")</f>
        <v>#VALUE!</v>
      </c>
      <c r="H3" s="6" t="e">
        <f>AND(Sheet1!G30,"AAAAADN+Pwc=")</f>
        <v>#VALUE!</v>
      </c>
      <c r="I3" s="6" t="e">
        <f>AND(Sheet1!H30,"AAAAADN+Pwg=")</f>
        <v>#VALUE!</v>
      </c>
      <c r="J3" s="6" t="e">
        <f>AND(Sheet1!I30,"AAAAADN+Pwk=")</f>
        <v>#VALUE!</v>
      </c>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ht="12.7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ht="12.7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ht="12.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ht="12.7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ht="12.7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ht="12.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ht="12.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12.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ht="12.7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ht="12.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ht="12.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ht="12.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ht="12.7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ht="12.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ht="12.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ht="12.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ht="12.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W7SSD</dc:creator>
  <cp:keywords/>
  <dc:description/>
  <cp:lastModifiedBy>W7SSD</cp:lastModifiedBy>
  <dcterms:created xsi:type="dcterms:W3CDTF">2013-08-30T17:02:08Z</dcterms:created>
  <dcterms:modified xsi:type="dcterms:W3CDTF">2013-08-30T17:02:08Z</dcterms:modified>
  <cp:category/>
  <cp:version/>
  <cp:contentType/>
  <cp:contentStatus/>
</cp:coreProperties>
</file>